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5" yWindow="255" windowWidth="11985" windowHeight="7785" activeTab="0"/>
  </bookViews>
  <sheets>
    <sheet name="Property &amp; Contents Calculator" sheetId="1" r:id="rId1"/>
    <sheet name="Sheet2" sheetId="2" state="hidden" r:id="rId2"/>
  </sheets>
  <externalReferences>
    <externalReference r:id="rId5"/>
  </externalReferences>
  <definedNames>
    <definedName name="_xlnm.Print_Area" localSheetId="0">'Property &amp; Contents Calculator'!$A$2:$E$22</definedName>
    <definedName name="Valid_structures">'Property &amp; Contents Calculator'!#REF!</definedName>
    <definedName name="Z_86E0B18D_B352_4E3D_8522_E00A9E62F523_.wvu.PrintArea" localSheetId="0" hidden="1">'Property &amp; Contents Calculator'!$A$2:$E$22</definedName>
    <definedName name="Z_86E0B18D_B352_4E3D_8522_E00A9E62F523_.wvu.Rows" localSheetId="0" hidden="1">'Property &amp; Contents Calculator'!$23:$56</definedName>
  </definedNames>
  <calcPr fullCalcOnLoad="1"/>
</workbook>
</file>

<file path=xl/comments1.xml><?xml version="1.0" encoding="utf-8"?>
<comments xmlns="http://schemas.openxmlformats.org/spreadsheetml/2006/main">
  <authors>
    <author>Administrator</author>
  </authors>
  <commentList>
    <comment ref="D12" authorId="0">
      <text>
        <r>
          <rPr>
            <b/>
            <sz val="8"/>
            <rFont val="Tahoma"/>
            <family val="2"/>
          </rPr>
          <t>Administrator:</t>
        </r>
        <r>
          <rPr>
            <sz val="8"/>
            <rFont val="Tahoma"/>
            <family val="2"/>
          </rPr>
          <t xml:space="preserve">
This Field is self Calculating.</t>
        </r>
      </text>
    </comment>
    <comment ref="D13" authorId="0">
      <text>
        <r>
          <rPr>
            <b/>
            <sz val="8"/>
            <rFont val="Tahoma"/>
            <family val="2"/>
          </rPr>
          <t>Administrator:</t>
        </r>
        <r>
          <rPr>
            <sz val="8"/>
            <rFont val="Tahoma"/>
            <family val="2"/>
          </rPr>
          <t xml:space="preserve">
This Field is self Calculating.</t>
        </r>
      </text>
    </comment>
    <comment ref="D14" authorId="0">
      <text>
        <r>
          <rPr>
            <b/>
            <sz val="8"/>
            <rFont val="Tahoma"/>
            <family val="2"/>
          </rPr>
          <t>Administrator:</t>
        </r>
        <r>
          <rPr>
            <sz val="8"/>
            <rFont val="Tahoma"/>
            <family val="2"/>
          </rPr>
          <t xml:space="preserve">
This Field is self Calculating.</t>
        </r>
      </text>
    </comment>
    <comment ref="D15" authorId="0">
      <text>
        <r>
          <rPr>
            <b/>
            <sz val="8"/>
            <rFont val="Tahoma"/>
            <family val="2"/>
          </rPr>
          <t>Administrator:</t>
        </r>
        <r>
          <rPr>
            <sz val="8"/>
            <rFont val="Tahoma"/>
            <family val="2"/>
          </rPr>
          <t xml:space="preserve">
This Field is self Calculating.</t>
        </r>
      </text>
    </comment>
    <comment ref="D17" authorId="0">
      <text>
        <r>
          <rPr>
            <b/>
            <sz val="8"/>
            <rFont val="Tahoma"/>
            <family val="2"/>
          </rPr>
          <t>Administrator:</t>
        </r>
        <r>
          <rPr>
            <sz val="8"/>
            <rFont val="Tahoma"/>
            <family val="2"/>
          </rPr>
          <t xml:space="preserve">
This Field is self Calculating.</t>
        </r>
      </text>
    </comment>
    <comment ref="D18" authorId="0">
      <text>
        <r>
          <rPr>
            <b/>
            <sz val="8"/>
            <rFont val="Tahoma"/>
            <family val="2"/>
          </rPr>
          <t>Administrator:</t>
        </r>
        <r>
          <rPr>
            <sz val="8"/>
            <rFont val="Tahoma"/>
            <family val="2"/>
          </rPr>
          <t xml:space="preserve">
This Field is self Calculating.</t>
        </r>
      </text>
    </comment>
    <comment ref="D20" authorId="0">
      <text>
        <r>
          <rPr>
            <b/>
            <sz val="8"/>
            <rFont val="Tahoma"/>
            <family val="2"/>
          </rPr>
          <t>Administrator:</t>
        </r>
        <r>
          <rPr>
            <sz val="8"/>
            <rFont val="Tahoma"/>
            <family val="2"/>
          </rPr>
          <t xml:space="preserve">
This Field is self Calculating.
</t>
        </r>
      </text>
    </comment>
  </commentList>
</comments>
</file>

<file path=xl/sharedStrings.xml><?xml version="1.0" encoding="utf-8"?>
<sst xmlns="http://schemas.openxmlformats.org/spreadsheetml/2006/main" count="164" uniqueCount="132">
  <si>
    <t>A1</t>
  </si>
  <si>
    <t>Assembly Area, Theatre</t>
  </si>
  <si>
    <t>A2</t>
  </si>
  <si>
    <t>Assembly, Nightclub</t>
  </si>
  <si>
    <t>A3</t>
  </si>
  <si>
    <t>Assembly, Resturaunts, bars,banquet halls</t>
  </si>
  <si>
    <t>A4</t>
  </si>
  <si>
    <t>Assembly, Church</t>
  </si>
  <si>
    <t>A5</t>
  </si>
  <si>
    <t>A6</t>
  </si>
  <si>
    <t>Assembly, Arena</t>
  </si>
  <si>
    <t>B</t>
  </si>
  <si>
    <t>Business</t>
  </si>
  <si>
    <t>E</t>
  </si>
  <si>
    <t>Educational</t>
  </si>
  <si>
    <t>F1</t>
  </si>
  <si>
    <t>Factory or Industrial, high hazard</t>
  </si>
  <si>
    <t>F2</t>
  </si>
  <si>
    <t>Factory or Industrial, low hazard</t>
  </si>
  <si>
    <t>H</t>
  </si>
  <si>
    <t>High Hazard, Explosives</t>
  </si>
  <si>
    <t>I1</t>
  </si>
  <si>
    <t>Institutional, Supervised Environment</t>
  </si>
  <si>
    <t>I2</t>
  </si>
  <si>
    <t>Institutional, Hospital</t>
  </si>
  <si>
    <t>I3</t>
  </si>
  <si>
    <t>Institutional, Nursing Home</t>
  </si>
  <si>
    <t>I4</t>
  </si>
  <si>
    <t>Institutional, restrained</t>
  </si>
  <si>
    <t>I5</t>
  </si>
  <si>
    <t>Institutional, Day Care Facility</t>
  </si>
  <si>
    <t>M</t>
  </si>
  <si>
    <t>Mercantile</t>
  </si>
  <si>
    <t>R1</t>
  </si>
  <si>
    <t>Residential, Hotel</t>
  </si>
  <si>
    <t>R2</t>
  </si>
  <si>
    <t>Residential, Multiple Family Dwelling</t>
  </si>
  <si>
    <t>R3</t>
  </si>
  <si>
    <t>Residential, 1 or 2 Family Dwelling</t>
  </si>
  <si>
    <t>R4</t>
  </si>
  <si>
    <t>Residential, Assisted Living</t>
  </si>
  <si>
    <t>S1</t>
  </si>
  <si>
    <t>Storage, Moderate Hazard</t>
  </si>
  <si>
    <t>S2</t>
  </si>
  <si>
    <t>Storage, Low Hazard</t>
  </si>
  <si>
    <t>U</t>
  </si>
  <si>
    <t>Utility, Misc.</t>
  </si>
  <si>
    <t>AG1</t>
  </si>
  <si>
    <t>Agricultural, Forage</t>
  </si>
  <si>
    <t>AG2</t>
  </si>
  <si>
    <t>Agricultural, Grain Storage</t>
  </si>
  <si>
    <t>AG3</t>
  </si>
  <si>
    <t>Agricultural, Machinery</t>
  </si>
  <si>
    <t>AG4</t>
  </si>
  <si>
    <t>Agricultural, Dairy Facility</t>
  </si>
  <si>
    <t>AG5</t>
  </si>
  <si>
    <t>Agricultural, Shelter/Rearing</t>
  </si>
  <si>
    <t>Step 1</t>
  </si>
  <si>
    <t>Step 2</t>
  </si>
  <si>
    <t>Structure Length</t>
  </si>
  <si>
    <t>Step 3</t>
  </si>
  <si>
    <t>Structure Width</t>
  </si>
  <si>
    <t>Total Sq. Footage</t>
  </si>
  <si>
    <t>Step 5</t>
  </si>
  <si>
    <t>Estimated % of STRUCTURE lost or damaged</t>
  </si>
  <si>
    <t>Step 6</t>
  </si>
  <si>
    <t>Estimated % if CONTENTS lost or damaged</t>
  </si>
  <si>
    <t>Step 7</t>
  </si>
  <si>
    <t># of floors ABOVE grade</t>
  </si>
  <si>
    <t>Step 8</t>
  </si>
  <si>
    <t># of floors BELOW grade</t>
  </si>
  <si>
    <t>Calc 1</t>
  </si>
  <si>
    <t>Property Value</t>
  </si>
  <si>
    <t>Calc 2</t>
  </si>
  <si>
    <t>Contents Value</t>
  </si>
  <si>
    <t>Calc3</t>
  </si>
  <si>
    <t>Property Loss</t>
  </si>
  <si>
    <t>Calc4</t>
  </si>
  <si>
    <t>Contents Loss</t>
  </si>
  <si>
    <t>Pre-Incident Total Value</t>
  </si>
  <si>
    <t>Incident Total Loss</t>
  </si>
  <si>
    <t>Total Value AFTER incident.</t>
  </si>
  <si>
    <t xml:space="preserve">Property Loss values calculated by using information provided by International Building Codes Council Property Valuation Circular, February 2010.  Agricultural Building Values provided by the following companies:  Morton Buildings, Butler Buildings, Chester Buildings, Surge Dairy Equipment, Sukup Grain BIns, Butler Grain Bins.   THIS ESTIMATOR IS INTENDED TO PROVIDE GENERAL ESTIMATES FOR PROPERTY LOSS OF STRUCTURE FIRES.  THIS TOOL IS PROVIDED FREE OF CHARGE TO ANY FIRE SERVICE AGENCY.  </t>
  </si>
  <si>
    <t>Property Value Look Ups</t>
  </si>
  <si>
    <t>LUC</t>
  </si>
  <si>
    <t>Descriptor</t>
  </si>
  <si>
    <t>Value</t>
  </si>
  <si>
    <t>RCM</t>
  </si>
  <si>
    <t>Reg. Value</t>
  </si>
  <si>
    <t>Modifier</t>
  </si>
  <si>
    <t>Assembly, General, Community halls, Library, Muesems</t>
  </si>
  <si>
    <t>Minnesota</t>
  </si>
  <si>
    <t>Description</t>
  </si>
  <si>
    <t>Code</t>
  </si>
  <si>
    <t>Property $$ Sq Footage:</t>
  </si>
  <si>
    <t>Contents $$ Sq Footage:</t>
  </si>
  <si>
    <t>Minnesota Cost Modifyer</t>
  </si>
  <si>
    <t>Contents</t>
  </si>
  <si>
    <t>Assembly, Nightclub - A2</t>
  </si>
  <si>
    <t>Assembly, Resturaunts, bars,banquet halls - A3</t>
  </si>
  <si>
    <t>Assembly, Church - A4</t>
  </si>
  <si>
    <t>Assembly, General, Community halls, Library, Museums - A5</t>
  </si>
  <si>
    <t>Assembly, Arena - A6</t>
  </si>
  <si>
    <t>Business - B</t>
  </si>
  <si>
    <t>Educational - E</t>
  </si>
  <si>
    <t>Factory or Industrial, high hazard - F1</t>
  </si>
  <si>
    <t>Factory or Industrial, low hazard - F2</t>
  </si>
  <si>
    <t>High Hazard, Explosives - H</t>
  </si>
  <si>
    <t>Institutional, Supervised Environment - I1</t>
  </si>
  <si>
    <t>Institutional, Hospital - I2</t>
  </si>
  <si>
    <t>Institutional, Nursing Home - I3</t>
  </si>
  <si>
    <t>Institutional, restrained - I4</t>
  </si>
  <si>
    <t>Institutional, Day Care Facility - 15</t>
  </si>
  <si>
    <t>Mercantile - M</t>
  </si>
  <si>
    <t>Residential, Hotel - R1</t>
  </si>
  <si>
    <t>Residential, Multiple Family Dwelling - R2</t>
  </si>
  <si>
    <t>Residential, 1 or 2 Family Dwelling - R3</t>
  </si>
  <si>
    <t>Residential, Assisted Living - R4</t>
  </si>
  <si>
    <t>Storage, Moderate Hazard - S1</t>
  </si>
  <si>
    <t>Storage, Low Hazard - S2</t>
  </si>
  <si>
    <t>Utility, Misc. - U</t>
  </si>
  <si>
    <t>Agricultural, Forage - AG1</t>
  </si>
  <si>
    <t>Agricultural, Grain Storage - AG2</t>
  </si>
  <si>
    <t>Agricultural, Machinery - AG3</t>
  </si>
  <si>
    <t>Agricultural, Dairy Facility - AG4</t>
  </si>
  <si>
    <t>Agricultural, Shelter/Rearing - AG5</t>
  </si>
  <si>
    <t>Assembly Area, Theatre - A1</t>
  </si>
  <si>
    <t>Save Value</t>
  </si>
  <si>
    <t>Structure Code (Select from Pull-Down)</t>
  </si>
  <si>
    <t>Required Field</t>
  </si>
  <si>
    <t>Total</t>
  </si>
  <si>
    <t>Property Description and Code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</si>
</sst>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3">
    <font>
      <sz val="11"/>
      <color theme="1"/>
      <name val="Calibri"/>
      <family val="2"/>
    </font>
    <font>
      <sz val="11"/>
      <color indexed="8"/>
      <name val="Calibri"/>
      <family val="2"/>
    </font>
    <font>
      <b/>
      <sz val="11"/>
      <color indexed="8"/>
      <name val="Calibri"/>
      <family val="2"/>
    </font>
    <font>
      <sz val="9"/>
      <color indexed="8"/>
      <name val="Calibri"/>
      <family val="2"/>
    </font>
    <font>
      <sz val="10"/>
      <color indexed="8"/>
      <name val="Calibri"/>
      <family val="2"/>
    </font>
    <font>
      <b/>
      <sz val="8"/>
      <name val="Tahoma"/>
      <family val="2"/>
    </font>
    <font>
      <sz val="8"/>
      <name val="Tahoma"/>
      <family val="2"/>
    </font>
    <font>
      <b/>
      <i/>
      <u val="single"/>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sz val="10"/>
      <color theme="1"/>
      <name val="Calibri"/>
      <family val="2"/>
    </font>
    <font>
      <b/>
      <i/>
      <u val="single"/>
      <sz val="11"/>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theme="0" tint="-0.1499900072813034"/>
        <bgColor indexed="64"/>
      </patternFill>
    </fill>
    <fill>
      <patternFill patternType="solid">
        <fgColor theme="3" tint="0.5999900102615356"/>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right/>
      <top style="thin"/>
      <bottom style="thin"/>
    </border>
    <border>
      <left/>
      <right style="thin"/>
      <top style="thin"/>
      <bottom style="thin"/>
    </border>
    <border>
      <left style="thin"/>
      <right style="thin"/>
      <top/>
      <bottom style="thin"/>
    </border>
    <border>
      <left style="thin"/>
      <right/>
      <top style="thin"/>
      <bottom style="thin"/>
    </border>
    <border>
      <left style="thin"/>
      <right style="thin"/>
      <top style="thin"/>
      <bottom/>
    </border>
    <border>
      <left style="dotted"/>
      <right/>
      <top/>
      <bottom/>
    </border>
    <border>
      <left style="dotted"/>
      <right/>
      <top/>
      <bottom style="dotted"/>
    </border>
    <border>
      <left/>
      <right style="dotted"/>
      <top/>
      <bottom/>
    </border>
    <border>
      <left/>
      <right style="dotted"/>
      <top/>
      <bottom style="dotted"/>
    </border>
    <border>
      <left/>
      <right style="dotted"/>
      <top style="dotted"/>
      <bottom style="dotted"/>
    </border>
    <border>
      <left/>
      <right/>
      <top style="hair"/>
      <bottom style="hair"/>
    </border>
    <border>
      <left style="medium"/>
      <right/>
      <top/>
      <bottom style="medium"/>
    </border>
    <border>
      <left style="medium"/>
      <right/>
      <top style="medium"/>
      <bottom style="hair"/>
    </border>
    <border>
      <left style="medium"/>
      <right/>
      <top style="hair"/>
      <bottom style="thin"/>
    </border>
    <border>
      <left style="medium"/>
      <right/>
      <top/>
      <bottom style="hair"/>
    </border>
    <border>
      <left style="medium"/>
      <right/>
      <top style="hair"/>
      <bottom style="hair"/>
    </border>
    <border>
      <left style="thin"/>
      <right style="thin"/>
      <top/>
      <bottom/>
    </border>
    <border>
      <left style="thin"/>
      <right style="medium"/>
      <top style="thin"/>
      <bottom style="thin"/>
    </border>
    <border>
      <left/>
      <right style="thin"/>
      <top style="thin"/>
      <bottom/>
    </border>
    <border>
      <left/>
      <right style="thin"/>
      <top/>
      <bottom style="thin"/>
    </border>
    <border>
      <left/>
      <right/>
      <top/>
      <bottom style="thin"/>
    </border>
    <border>
      <left style="medium"/>
      <right/>
      <top style="thin"/>
      <bottom style="thin"/>
    </border>
    <border>
      <left style="thin"/>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82">
    <xf numFmtId="0" fontId="0" fillId="0" borderId="0" xfId="0" applyFont="1" applyAlignment="1">
      <alignment/>
    </xf>
    <xf numFmtId="0" fontId="39" fillId="14" borderId="10" xfId="0" applyFont="1" applyFill="1" applyBorder="1" applyAlignment="1" applyProtection="1">
      <alignment/>
      <protection/>
    </xf>
    <xf numFmtId="0" fontId="40" fillId="33" borderId="10" xfId="0" applyFont="1" applyFill="1" applyBorder="1" applyAlignment="1" applyProtection="1">
      <alignment/>
      <protection/>
    </xf>
    <xf numFmtId="0" fontId="40" fillId="34" borderId="10" xfId="0" applyFont="1" applyFill="1" applyBorder="1" applyAlignment="1" applyProtection="1">
      <alignment/>
      <protection/>
    </xf>
    <xf numFmtId="0" fontId="40" fillId="14" borderId="0" xfId="0" applyFont="1" applyFill="1" applyAlignment="1" applyProtection="1">
      <alignment/>
      <protection/>
    </xf>
    <xf numFmtId="0" fontId="40" fillId="35" borderId="10" xfId="0" applyFont="1" applyFill="1" applyBorder="1" applyAlignment="1" applyProtection="1">
      <alignment/>
      <protection/>
    </xf>
    <xf numFmtId="0" fontId="0" fillId="0" borderId="0" xfId="0" applyAlignment="1" applyProtection="1">
      <alignment/>
      <protection/>
    </xf>
    <xf numFmtId="0" fontId="37" fillId="0" borderId="0" xfId="0" applyFont="1" applyBorder="1" applyAlignment="1" applyProtection="1">
      <alignment horizontal="center"/>
      <protection/>
    </xf>
    <xf numFmtId="0" fontId="0" fillId="0" borderId="0" xfId="0" applyBorder="1" applyAlignment="1" applyProtection="1">
      <alignment/>
      <protection/>
    </xf>
    <xf numFmtId="44" fontId="0" fillId="0" borderId="0" xfId="44" applyFont="1" applyBorder="1" applyAlignment="1" applyProtection="1">
      <alignment/>
      <protection/>
    </xf>
    <xf numFmtId="39" fontId="0" fillId="0" borderId="0" xfId="44" applyNumberFormat="1" applyFont="1" applyBorder="1" applyAlignment="1" applyProtection="1">
      <alignment/>
      <protection/>
    </xf>
    <xf numFmtId="0" fontId="0" fillId="0" borderId="11" xfId="0" applyBorder="1" applyAlignment="1" applyProtection="1">
      <alignment/>
      <protection/>
    </xf>
    <xf numFmtId="0" fontId="0" fillId="0" borderId="0" xfId="0" applyBorder="1" applyAlignment="1">
      <alignment/>
    </xf>
    <xf numFmtId="0" fontId="39" fillId="14" borderId="10" xfId="0" applyFont="1" applyFill="1" applyBorder="1" applyAlignment="1" applyProtection="1">
      <alignment horizontal="left"/>
      <protection/>
    </xf>
    <xf numFmtId="0" fontId="40" fillId="33" borderId="10" xfId="0" applyFont="1" applyFill="1" applyBorder="1" applyAlignment="1" applyProtection="1">
      <alignment horizontal="center"/>
      <protection/>
    </xf>
    <xf numFmtId="0" fontId="40" fillId="34" borderId="10" xfId="0" applyFont="1" applyFill="1" applyBorder="1" applyAlignment="1" applyProtection="1">
      <alignment horizontal="center"/>
      <protection/>
    </xf>
    <xf numFmtId="0" fontId="0" fillId="0" borderId="0" xfId="0" applyAlignment="1">
      <alignment/>
    </xf>
    <xf numFmtId="0" fontId="40" fillId="14" borderId="0" xfId="0" applyFont="1" applyFill="1" applyAlignment="1" applyProtection="1">
      <alignment/>
      <protection/>
    </xf>
    <xf numFmtId="0" fontId="37" fillId="0" borderId="12" xfId="0" applyFont="1" applyBorder="1" applyAlignment="1" applyProtection="1">
      <alignment/>
      <protection/>
    </xf>
    <xf numFmtId="0" fontId="37" fillId="0" borderId="13" xfId="0" applyFont="1" applyBorder="1" applyAlignment="1" applyProtection="1">
      <alignment horizontal="center"/>
      <protection/>
    </xf>
    <xf numFmtId="0" fontId="37" fillId="0" borderId="14" xfId="0" applyFont="1" applyBorder="1" applyAlignment="1" applyProtection="1">
      <alignment horizontal="center"/>
      <protection/>
    </xf>
    <xf numFmtId="44" fontId="37" fillId="0" borderId="15" xfId="44" applyFont="1" applyBorder="1" applyAlignment="1" applyProtection="1">
      <alignment horizontal="center"/>
      <protection/>
    </xf>
    <xf numFmtId="44" fontId="37" fillId="0" borderId="12" xfId="44" applyFont="1" applyBorder="1" applyAlignment="1" applyProtection="1">
      <alignment horizontal="center"/>
      <protection/>
    </xf>
    <xf numFmtId="7" fontId="37" fillId="0" borderId="16" xfId="0" applyNumberFormat="1" applyFont="1" applyBorder="1" applyAlignment="1" applyProtection="1">
      <alignment horizontal="center"/>
      <protection/>
    </xf>
    <xf numFmtId="7" fontId="37" fillId="0" borderId="14" xfId="0" applyNumberFormat="1" applyFont="1" applyBorder="1" applyAlignment="1" applyProtection="1">
      <alignment horizontal="center"/>
      <protection/>
    </xf>
    <xf numFmtId="7" fontId="0" fillId="0" borderId="11" xfId="0" applyNumberFormat="1" applyBorder="1" applyAlignment="1" applyProtection="1">
      <alignment/>
      <protection/>
    </xf>
    <xf numFmtId="7" fontId="0" fillId="0" borderId="0" xfId="0" applyNumberFormat="1" applyAlignment="1">
      <alignment/>
    </xf>
    <xf numFmtId="164" fontId="37" fillId="0" borderId="12" xfId="44" applyNumberFormat="1" applyFont="1" applyBorder="1" applyAlignment="1" applyProtection="1">
      <alignment horizontal="center"/>
      <protection/>
    </xf>
    <xf numFmtId="164" fontId="0" fillId="0" borderId="0" xfId="44" applyNumberFormat="1" applyFont="1" applyBorder="1" applyAlignment="1" applyProtection="1">
      <alignment/>
      <protection/>
    </xf>
    <xf numFmtId="164" fontId="0" fillId="0" borderId="0" xfId="0" applyNumberFormat="1" applyAlignment="1">
      <alignment/>
    </xf>
    <xf numFmtId="7" fontId="0" fillId="0" borderId="11" xfId="0" applyNumberFormat="1" applyFill="1" applyBorder="1" applyAlignment="1" applyProtection="1">
      <alignment/>
      <protection/>
    </xf>
    <xf numFmtId="0" fontId="0" fillId="0" borderId="17" xfId="0" applyBorder="1" applyAlignment="1">
      <alignment/>
    </xf>
    <xf numFmtId="0" fontId="0" fillId="0" borderId="18" xfId="0" applyBorder="1" applyAlignment="1">
      <alignment/>
    </xf>
    <xf numFmtId="1" fontId="0" fillId="0" borderId="0" xfId="0" applyNumberFormat="1" applyAlignment="1">
      <alignment horizontal="center"/>
    </xf>
    <xf numFmtId="7" fontId="0" fillId="0" borderId="19" xfId="44" applyNumberFormat="1" applyFont="1" applyBorder="1" applyAlignment="1">
      <alignment horizontal="left"/>
    </xf>
    <xf numFmtId="7" fontId="0" fillId="0" borderId="20" xfId="44" applyNumberFormat="1" applyFont="1" applyBorder="1" applyAlignment="1">
      <alignment horizontal="left"/>
    </xf>
    <xf numFmtId="0" fontId="0" fillId="0" borderId="21" xfId="0" applyBorder="1" applyAlignment="1">
      <alignment horizontal="left"/>
    </xf>
    <xf numFmtId="0" fontId="0" fillId="0" borderId="22" xfId="0" applyBorder="1" applyAlignment="1">
      <alignment horizontal="left"/>
    </xf>
    <xf numFmtId="5" fontId="40" fillId="33" borderId="15" xfId="44" applyNumberFormat="1" applyFont="1" applyFill="1" applyBorder="1" applyAlignment="1" applyProtection="1">
      <alignment horizontal="right"/>
      <protection/>
    </xf>
    <xf numFmtId="5" fontId="40" fillId="33" borderId="15" xfId="0" applyNumberFormat="1" applyFont="1" applyFill="1" applyBorder="1" applyAlignment="1" applyProtection="1">
      <alignment horizontal="right"/>
      <protection/>
    </xf>
    <xf numFmtId="5" fontId="40" fillId="34" borderId="15" xfId="44" applyNumberFormat="1" applyFont="1" applyFill="1" applyBorder="1" applyAlignment="1" applyProtection="1">
      <alignment horizontal="right"/>
      <protection/>
    </xf>
    <xf numFmtId="5" fontId="40" fillId="34" borderId="15" xfId="0" applyNumberFormat="1" applyFont="1" applyFill="1" applyBorder="1" applyAlignment="1" applyProtection="1">
      <alignment horizontal="right"/>
      <protection/>
    </xf>
    <xf numFmtId="0" fontId="0" fillId="36" borderId="23" xfId="0" applyFont="1" applyFill="1" applyBorder="1" applyAlignment="1" applyProtection="1">
      <alignment horizontal="center"/>
      <protection locked="0"/>
    </xf>
    <xf numFmtId="0" fontId="0" fillId="36" borderId="24" xfId="0" applyFill="1" applyBorder="1" applyAlignment="1" applyProtection="1">
      <alignment horizontal="center"/>
      <protection locked="0"/>
    </xf>
    <xf numFmtId="0" fontId="0" fillId="36" borderId="25" xfId="0" applyFill="1" applyBorder="1" applyAlignment="1" applyProtection="1">
      <alignment horizontal="center"/>
      <protection locked="0"/>
    </xf>
    <xf numFmtId="9" fontId="0" fillId="36" borderId="26" xfId="0" applyNumberFormat="1" applyFill="1" applyBorder="1" applyAlignment="1" applyProtection="1">
      <alignment horizontal="center"/>
      <protection locked="0"/>
    </xf>
    <xf numFmtId="1" fontId="0" fillId="36" borderId="26" xfId="0" applyNumberFormat="1" applyFill="1" applyBorder="1" applyAlignment="1" applyProtection="1">
      <alignment horizontal="center"/>
      <protection locked="0"/>
    </xf>
    <xf numFmtId="1" fontId="0" fillId="36" borderId="27" xfId="0" applyNumberFormat="1" applyFill="1" applyBorder="1" applyAlignment="1" applyProtection="1">
      <alignment horizontal="center"/>
      <protection locked="0"/>
    </xf>
    <xf numFmtId="0" fontId="37" fillId="0" borderId="13" xfId="0" applyFont="1" applyBorder="1" applyAlignment="1" applyProtection="1">
      <alignment/>
      <protection/>
    </xf>
    <xf numFmtId="0" fontId="40" fillId="0" borderId="13" xfId="0" applyFont="1" applyFill="1" applyBorder="1" applyAlignment="1" applyProtection="1">
      <alignment/>
      <protection/>
    </xf>
    <xf numFmtId="0" fontId="0" fillId="0" borderId="0" xfId="0" applyAlignment="1" applyProtection="1">
      <alignment/>
      <protection/>
    </xf>
    <xf numFmtId="0" fontId="0" fillId="14" borderId="10" xfId="0" applyFill="1" applyBorder="1" applyAlignment="1" applyProtection="1">
      <alignment horizontal="center"/>
      <protection/>
    </xf>
    <xf numFmtId="0" fontId="0" fillId="0" borderId="28" xfId="0" applyBorder="1" applyAlignment="1" applyProtection="1">
      <alignment/>
      <protection/>
    </xf>
    <xf numFmtId="0" fontId="0" fillId="0" borderId="14" xfId="0" applyBorder="1" applyAlignment="1" applyProtection="1">
      <alignment/>
      <protection/>
    </xf>
    <xf numFmtId="0" fontId="0" fillId="14" borderId="10" xfId="0" applyFill="1" applyBorder="1" applyAlignment="1" applyProtection="1">
      <alignment/>
      <protection/>
    </xf>
    <xf numFmtId="0" fontId="0" fillId="14" borderId="14" xfId="0" applyFill="1" applyBorder="1" applyAlignment="1" applyProtection="1">
      <alignment/>
      <protection/>
    </xf>
    <xf numFmtId="0" fontId="0" fillId="33" borderId="28" xfId="0" applyFill="1" applyBorder="1" applyAlignment="1" applyProtection="1">
      <alignment/>
      <protection/>
    </xf>
    <xf numFmtId="0" fontId="0" fillId="33" borderId="14" xfId="0" applyFill="1" applyBorder="1" applyAlignment="1" applyProtection="1">
      <alignment/>
      <protection/>
    </xf>
    <xf numFmtId="0" fontId="0" fillId="34" borderId="28" xfId="0" applyFill="1" applyBorder="1" applyAlignment="1" applyProtection="1">
      <alignment/>
      <protection/>
    </xf>
    <xf numFmtId="0" fontId="0" fillId="34" borderId="14" xfId="0" applyFill="1" applyBorder="1" applyAlignment="1" applyProtection="1">
      <alignment/>
      <protection/>
    </xf>
    <xf numFmtId="0" fontId="0" fillId="33" borderId="10" xfId="0" applyFill="1" applyBorder="1" applyAlignment="1" applyProtection="1">
      <alignment/>
      <protection/>
    </xf>
    <xf numFmtId="0" fontId="0" fillId="35" borderId="10" xfId="0" applyFill="1" applyBorder="1" applyAlignment="1" applyProtection="1">
      <alignment/>
      <protection/>
    </xf>
    <xf numFmtId="0" fontId="40" fillId="14" borderId="13" xfId="0" applyFont="1" applyFill="1" applyBorder="1" applyAlignment="1" applyProtection="1">
      <alignment/>
      <protection/>
    </xf>
    <xf numFmtId="0" fontId="40" fillId="0" borderId="29" xfId="0" applyFont="1" applyFill="1" applyBorder="1" applyAlignment="1" applyProtection="1">
      <alignment/>
      <protection/>
    </xf>
    <xf numFmtId="0" fontId="0" fillId="0" borderId="30" xfId="0" applyBorder="1" applyAlignment="1" applyProtection="1">
      <alignment/>
      <protection/>
    </xf>
    <xf numFmtId="0" fontId="0" fillId="14" borderId="31" xfId="0" applyFill="1" applyBorder="1" applyAlignment="1" applyProtection="1">
      <alignment/>
      <protection/>
    </xf>
    <xf numFmtId="0" fontId="0" fillId="0" borderId="32" xfId="0" applyBorder="1" applyAlignment="1" applyProtection="1">
      <alignment/>
      <protection/>
    </xf>
    <xf numFmtId="0" fontId="40" fillId="35" borderId="10" xfId="0" applyFont="1" applyFill="1" applyBorder="1" applyAlignment="1" applyProtection="1">
      <alignment horizontal="center"/>
      <protection/>
    </xf>
    <xf numFmtId="5" fontId="40" fillId="35" borderId="15" xfId="44" applyNumberFormat="1" applyFont="1" applyFill="1" applyBorder="1" applyAlignment="1" applyProtection="1">
      <alignment horizontal="right"/>
      <protection/>
    </xf>
    <xf numFmtId="0" fontId="0" fillId="0" borderId="10" xfId="0" applyBorder="1" applyAlignment="1" applyProtection="1">
      <alignment/>
      <protection/>
    </xf>
    <xf numFmtId="0" fontId="0" fillId="36" borderId="15" xfId="0" applyFill="1" applyBorder="1" applyAlignment="1" applyProtection="1">
      <alignment horizontal="center"/>
      <protection/>
    </xf>
    <xf numFmtId="0" fontId="40" fillId="0" borderId="10" xfId="0" applyFont="1" applyFill="1" applyBorder="1" applyAlignment="1" applyProtection="1">
      <alignment horizontal="center"/>
      <protection/>
    </xf>
    <xf numFmtId="0" fontId="40" fillId="0" borderId="16" xfId="0" applyFont="1" applyFill="1" applyBorder="1" applyAlignment="1" applyProtection="1">
      <alignment horizontal="center"/>
      <protection/>
    </xf>
    <xf numFmtId="0" fontId="40" fillId="0" borderId="14" xfId="0" applyFont="1" applyFill="1" applyBorder="1" applyAlignment="1" applyProtection="1">
      <alignment horizontal="center"/>
      <protection/>
    </xf>
    <xf numFmtId="3" fontId="0" fillId="14" borderId="33" xfId="0" applyNumberFormat="1" applyFill="1" applyBorder="1" applyAlignment="1" applyProtection="1">
      <alignment horizontal="right"/>
      <protection/>
    </xf>
    <xf numFmtId="0" fontId="41" fillId="0" borderId="17" xfId="0" applyFont="1" applyBorder="1" applyAlignment="1">
      <alignment horizontal="center"/>
    </xf>
    <xf numFmtId="0" fontId="41" fillId="0" borderId="19" xfId="0" applyFont="1" applyBorder="1" applyAlignment="1">
      <alignment horizontal="center"/>
    </xf>
    <xf numFmtId="0" fontId="40" fillId="37" borderId="34" xfId="0" applyFont="1" applyFill="1" applyBorder="1" applyAlignment="1" applyProtection="1">
      <alignment horizontal="center" vertical="top" wrapText="1"/>
      <protection/>
    </xf>
    <xf numFmtId="0" fontId="40" fillId="37" borderId="32" xfId="0" applyFont="1" applyFill="1" applyBorder="1" applyAlignment="1" applyProtection="1">
      <alignment horizontal="center" vertical="top" wrapText="1"/>
      <protection/>
    </xf>
    <xf numFmtId="0" fontId="37" fillId="0" borderId="15" xfId="0" applyFont="1" applyBorder="1" applyAlignment="1" applyProtection="1">
      <alignment horizontal="center"/>
      <protection/>
    </xf>
    <xf numFmtId="0" fontId="37" fillId="0" borderId="12" xfId="0" applyFont="1" applyBorder="1" applyAlignment="1" applyProtection="1">
      <alignment horizontal="center"/>
      <protection/>
    </xf>
    <xf numFmtId="0" fontId="37" fillId="0" borderId="13" xfId="0" applyFont="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sradke\Desktop\Property%20Loss%20Estimation%20Tool%20(PLET%20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Look Up Tables"/>
      <sheetName val="Regional Cost Modifyer"/>
    </sheetNames>
    <sheetDataSet>
      <sheetData sheetId="0">
        <row r="4">
          <cell r="C4" t="str">
            <v>Kansas</v>
          </cell>
        </row>
      </sheetData>
      <sheetData sheetId="2">
        <row r="1">
          <cell r="A1" t="str">
            <v>Alabama</v>
          </cell>
          <cell r="B1">
            <v>0.86</v>
          </cell>
        </row>
        <row r="2">
          <cell r="A2" t="str">
            <v>Alaska</v>
          </cell>
          <cell r="B2">
            <v>1.39</v>
          </cell>
        </row>
        <row r="3">
          <cell r="A3" t="str">
            <v>Arizona</v>
          </cell>
          <cell r="B3">
            <v>0.97</v>
          </cell>
        </row>
        <row r="4">
          <cell r="A4" t="str">
            <v>Arkansas</v>
          </cell>
          <cell r="B4">
            <v>0.84</v>
          </cell>
        </row>
        <row r="5">
          <cell r="A5" t="str">
            <v>California</v>
          </cell>
          <cell r="B5">
            <v>1.12</v>
          </cell>
        </row>
        <row r="6">
          <cell r="A6" t="str">
            <v>Colorado</v>
          </cell>
          <cell r="B6">
            <v>0.99</v>
          </cell>
        </row>
        <row r="7">
          <cell r="A7" t="str">
            <v>Connecticut</v>
          </cell>
          <cell r="B7">
            <v>1.1</v>
          </cell>
        </row>
        <row r="8">
          <cell r="A8" t="str">
            <v>Deleware</v>
          </cell>
          <cell r="B8">
            <v>1.07</v>
          </cell>
        </row>
        <row r="9">
          <cell r="A9" t="str">
            <v>District of Columbia</v>
          </cell>
          <cell r="B9">
            <v>1.06</v>
          </cell>
        </row>
        <row r="10">
          <cell r="A10" t="str">
            <v>Flordia</v>
          </cell>
          <cell r="B10">
            <v>0.91</v>
          </cell>
        </row>
        <row r="11">
          <cell r="A11" t="str">
            <v>Georgia</v>
          </cell>
          <cell r="B11">
            <v>0.88</v>
          </cell>
        </row>
        <row r="12">
          <cell r="A12" t="str">
            <v>Hawaii</v>
          </cell>
          <cell r="B12">
            <v>1.41</v>
          </cell>
        </row>
        <row r="13">
          <cell r="A13" t="str">
            <v>Idaho</v>
          </cell>
          <cell r="B13">
            <v>0.97</v>
          </cell>
        </row>
        <row r="14">
          <cell r="A14" t="str">
            <v>Illinois</v>
          </cell>
          <cell r="B14">
            <v>1.05</v>
          </cell>
        </row>
        <row r="15">
          <cell r="A15" t="str">
            <v>Indiana</v>
          </cell>
          <cell r="B15">
            <v>0.99</v>
          </cell>
        </row>
        <row r="16">
          <cell r="A16" t="str">
            <v>Iowa</v>
          </cell>
          <cell r="B16">
            <v>1.01</v>
          </cell>
        </row>
        <row r="17">
          <cell r="A17" t="str">
            <v>Kansas</v>
          </cell>
          <cell r="B17">
            <v>0.92</v>
          </cell>
        </row>
        <row r="18">
          <cell r="A18" t="str">
            <v>Kentuckty</v>
          </cell>
          <cell r="B18">
            <v>0.95</v>
          </cell>
        </row>
        <row r="19">
          <cell r="A19" t="str">
            <v>Lousiana</v>
          </cell>
          <cell r="B19">
            <v>0.87</v>
          </cell>
        </row>
        <row r="20">
          <cell r="A20" t="str">
            <v>Maine</v>
          </cell>
          <cell r="B20">
            <v>0.98</v>
          </cell>
        </row>
        <row r="21">
          <cell r="A21" t="str">
            <v>Maryland</v>
          </cell>
          <cell r="B21">
            <v>0.97</v>
          </cell>
        </row>
        <row r="22">
          <cell r="A22" t="str">
            <v>Massachusetts</v>
          </cell>
          <cell r="B22">
            <v>1.11</v>
          </cell>
        </row>
        <row r="23">
          <cell r="A23" t="str">
            <v>Michigan</v>
          </cell>
          <cell r="B23">
            <v>1.01</v>
          </cell>
        </row>
        <row r="24">
          <cell r="A24" t="str">
            <v>Minnesota</v>
          </cell>
          <cell r="B24">
            <v>1.06</v>
          </cell>
        </row>
        <row r="25">
          <cell r="A25" t="str">
            <v>Mississippi</v>
          </cell>
          <cell r="B25">
            <v>0.88</v>
          </cell>
        </row>
        <row r="26">
          <cell r="A26" t="str">
            <v>Missouri</v>
          </cell>
          <cell r="B26">
            <v>0.84</v>
          </cell>
        </row>
        <row r="27">
          <cell r="A27" t="str">
            <v>Montana</v>
          </cell>
          <cell r="B27">
            <v>0.94</v>
          </cell>
        </row>
        <row r="28">
          <cell r="A28" t="str">
            <v>Nebraska</v>
          </cell>
          <cell r="B28">
            <v>0.94</v>
          </cell>
        </row>
        <row r="29">
          <cell r="A29" t="str">
            <v>Neveda</v>
          </cell>
          <cell r="B29">
            <v>1.05</v>
          </cell>
        </row>
        <row r="30">
          <cell r="A30" t="str">
            <v>New Hampshire</v>
          </cell>
          <cell r="B30">
            <v>0.98</v>
          </cell>
        </row>
        <row r="31">
          <cell r="A31" t="str">
            <v>New Jersey</v>
          </cell>
          <cell r="B31">
            <v>1.13</v>
          </cell>
        </row>
        <row r="32">
          <cell r="A32" t="str">
            <v>New Mexico</v>
          </cell>
          <cell r="B32">
            <v>0.9</v>
          </cell>
        </row>
        <row r="33">
          <cell r="A33" t="str">
            <v>New York</v>
          </cell>
          <cell r="B33">
            <v>1.03</v>
          </cell>
        </row>
        <row r="34">
          <cell r="A34" t="str">
            <v>North Carolinia</v>
          </cell>
          <cell r="B34">
            <v>0.87</v>
          </cell>
        </row>
        <row r="35">
          <cell r="A35" t="str">
            <v>North Dakota</v>
          </cell>
          <cell r="B35">
            <v>0.97</v>
          </cell>
        </row>
        <row r="36">
          <cell r="A36" t="str">
            <v>Ohio</v>
          </cell>
          <cell r="B36">
            <v>0.99</v>
          </cell>
        </row>
        <row r="37">
          <cell r="A37" t="str">
            <v>Oklahoma</v>
          </cell>
          <cell r="B37">
            <v>0.86</v>
          </cell>
        </row>
        <row r="38">
          <cell r="A38" t="str">
            <v>Oregon</v>
          </cell>
          <cell r="B38">
            <v>1.06</v>
          </cell>
        </row>
        <row r="39">
          <cell r="A39" t="str">
            <v>Pennslyvania</v>
          </cell>
          <cell r="B39">
            <v>1.01</v>
          </cell>
        </row>
        <row r="40">
          <cell r="A40" t="str">
            <v>Rhode Island</v>
          </cell>
          <cell r="B40">
            <v>1.1</v>
          </cell>
        </row>
        <row r="41">
          <cell r="A41" t="str">
            <v>South Carolina</v>
          </cell>
          <cell r="B41">
            <v>0.85</v>
          </cell>
        </row>
        <row r="42">
          <cell r="A42" t="str">
            <v>South Dakota</v>
          </cell>
          <cell r="B42">
            <v>0.94</v>
          </cell>
        </row>
        <row r="43">
          <cell r="A43" t="str">
            <v>Tennessee</v>
          </cell>
          <cell r="B43">
            <v>0.88</v>
          </cell>
        </row>
        <row r="44">
          <cell r="A44" t="str">
            <v>Texas</v>
          </cell>
          <cell r="B44">
            <v>0.85</v>
          </cell>
        </row>
        <row r="45">
          <cell r="A45" t="str">
            <v>Utah</v>
          </cell>
          <cell r="B45">
            <v>0.93</v>
          </cell>
        </row>
        <row r="46">
          <cell r="A46" t="str">
            <v>Vermont</v>
          </cell>
          <cell r="B46">
            <v>1.01</v>
          </cell>
        </row>
        <row r="47">
          <cell r="A47" t="str">
            <v>Virginia</v>
          </cell>
          <cell r="B47">
            <v>0.89</v>
          </cell>
        </row>
        <row r="48">
          <cell r="A48" t="str">
            <v>Washington</v>
          </cell>
          <cell r="B48">
            <v>1.09</v>
          </cell>
        </row>
        <row r="49">
          <cell r="A49" t="str">
            <v>West Virginia</v>
          </cell>
          <cell r="B49">
            <v>1.02</v>
          </cell>
        </row>
        <row r="50">
          <cell r="A50" t="str">
            <v>Wisconsin</v>
          </cell>
          <cell r="B50">
            <v>1.05</v>
          </cell>
        </row>
        <row r="51">
          <cell r="A51" t="str">
            <v>Wyoming</v>
          </cell>
          <cell r="B51">
            <v>0.96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7"/>
  <sheetViews>
    <sheetView showGridLines="0" showRowColHeaders="0" tabSelected="1" zoomScale="90" zoomScaleNormal="90" zoomScalePageLayoutView="0" workbookViewId="0" topLeftCell="A1">
      <selection activeCell="D2" sqref="D2"/>
    </sheetView>
  </sheetViews>
  <sheetFormatPr defaultColWidth="9.140625" defaultRowHeight="15"/>
  <cols>
    <col min="1" max="1" width="3.7109375" style="0" customWidth="1"/>
    <col min="2" max="2" width="14.140625" style="0" bestFit="1" customWidth="1"/>
    <col min="3" max="3" width="38.28125" style="0" customWidth="1"/>
    <col min="4" max="4" width="55.421875" style="16" bestFit="1" customWidth="1"/>
    <col min="5" max="5" width="5.140625" style="0" customWidth="1"/>
    <col min="6" max="6" width="22.57421875" style="0" bestFit="1" customWidth="1"/>
    <col min="7" max="7" width="8.8515625" style="0" customWidth="1"/>
    <col min="8" max="8" width="26.7109375" style="0" customWidth="1"/>
    <col min="9" max="9" width="56.8515625" style="0" customWidth="1"/>
    <col min="10" max="10" width="35.57421875" style="0" bestFit="1" customWidth="1"/>
  </cols>
  <sheetData>
    <row r="1" spans="1:5" ht="15">
      <c r="A1" s="6"/>
      <c r="B1" s="70" t="s">
        <v>129</v>
      </c>
      <c r="E1" s="66"/>
    </row>
    <row r="2" spans="1:5" ht="15">
      <c r="A2" s="6"/>
      <c r="B2" s="69"/>
      <c r="C2" s="48" t="s">
        <v>92</v>
      </c>
      <c r="D2" s="20" t="s">
        <v>131</v>
      </c>
      <c r="E2" s="20" t="s">
        <v>93</v>
      </c>
    </row>
    <row r="3" spans="1:5" ht="15.75" thickBot="1">
      <c r="A3" s="6"/>
      <c r="B3" s="71" t="s">
        <v>57</v>
      </c>
      <c r="C3" s="63" t="s">
        <v>128</v>
      </c>
      <c r="D3" s="42" t="s">
        <v>115</v>
      </c>
      <c r="E3" s="51" t="str">
        <f>VLOOKUP(D3,C28:D56,2,FALSE)</f>
        <v>R2</v>
      </c>
    </row>
    <row r="4" spans="1:5" ht="15">
      <c r="A4" s="6"/>
      <c r="B4" s="71" t="s">
        <v>58</v>
      </c>
      <c r="C4" s="63" t="s">
        <v>59</v>
      </c>
      <c r="D4" s="43">
        <v>0</v>
      </c>
      <c r="E4" s="52"/>
    </row>
    <row r="5" spans="1:5" ht="15">
      <c r="A5" s="6"/>
      <c r="B5" s="72" t="s">
        <v>60</v>
      </c>
      <c r="C5" s="49" t="s">
        <v>61</v>
      </c>
      <c r="D5" s="44">
        <v>0</v>
      </c>
      <c r="E5" s="53"/>
    </row>
    <row r="6" spans="1:5" ht="15">
      <c r="A6" s="6"/>
      <c r="B6" s="54"/>
      <c r="C6" s="62" t="s">
        <v>62</v>
      </c>
      <c r="D6" s="74">
        <f>D5*D4</f>
        <v>0</v>
      </c>
      <c r="E6" s="54"/>
    </row>
    <row r="7" spans="1:5" ht="15">
      <c r="A7" s="6"/>
      <c r="B7" s="73" t="s">
        <v>63</v>
      </c>
      <c r="C7" s="49" t="s">
        <v>64</v>
      </c>
      <c r="D7" s="45">
        <v>0</v>
      </c>
      <c r="E7" s="52"/>
    </row>
    <row r="8" spans="1:5" ht="15">
      <c r="A8" s="6"/>
      <c r="B8" s="71" t="s">
        <v>65</v>
      </c>
      <c r="C8" s="49" t="s">
        <v>66</v>
      </c>
      <c r="D8" s="45">
        <v>0</v>
      </c>
      <c r="E8" s="52"/>
    </row>
    <row r="9" spans="1:5" ht="15">
      <c r="A9" s="6"/>
      <c r="B9" s="71" t="s">
        <v>67</v>
      </c>
      <c r="C9" s="49" t="s">
        <v>68</v>
      </c>
      <c r="D9" s="46">
        <v>0</v>
      </c>
      <c r="E9" s="52"/>
    </row>
    <row r="10" spans="1:7" ht="15">
      <c r="A10" s="6"/>
      <c r="B10" s="71" t="s">
        <v>69</v>
      </c>
      <c r="C10" s="49" t="s">
        <v>70</v>
      </c>
      <c r="D10" s="47">
        <v>0</v>
      </c>
      <c r="E10" s="52"/>
      <c r="G10" s="12"/>
    </row>
    <row r="11" spans="1:11" ht="6.75" customHeight="1">
      <c r="A11" s="6"/>
      <c r="B11" s="4"/>
      <c r="C11" s="4"/>
      <c r="D11" s="17"/>
      <c r="E11" s="55"/>
      <c r="J11" s="12"/>
      <c r="K11" s="12"/>
    </row>
    <row r="12" spans="1:11" ht="15">
      <c r="A12" s="6"/>
      <c r="B12" s="14" t="s">
        <v>71</v>
      </c>
      <c r="C12" s="2" t="s">
        <v>72</v>
      </c>
      <c r="D12" s="38">
        <f>((D24*D6)*D9)+D27</f>
        <v>0</v>
      </c>
      <c r="E12" s="56"/>
      <c r="J12" s="12"/>
      <c r="K12" s="12"/>
    </row>
    <row r="13" spans="1:5" ht="15">
      <c r="A13" s="6"/>
      <c r="B13" s="14" t="s">
        <v>73</v>
      </c>
      <c r="C13" s="2" t="s">
        <v>74</v>
      </c>
      <c r="D13" s="39">
        <f>D25*D6</f>
        <v>0</v>
      </c>
      <c r="E13" s="57"/>
    </row>
    <row r="14" spans="1:5" ht="15">
      <c r="A14" s="6"/>
      <c r="B14" s="15" t="s">
        <v>75</v>
      </c>
      <c r="C14" s="3" t="s">
        <v>76</v>
      </c>
      <c r="D14" s="40">
        <f>D12*D7</f>
        <v>0</v>
      </c>
      <c r="E14" s="58"/>
    </row>
    <row r="15" spans="1:8" ht="15">
      <c r="A15" s="6"/>
      <c r="B15" s="15" t="s">
        <v>77</v>
      </c>
      <c r="C15" s="3" t="s">
        <v>78</v>
      </c>
      <c r="D15" s="41">
        <f>D13*D8</f>
        <v>0</v>
      </c>
      <c r="E15" s="59"/>
      <c r="F15" s="12"/>
      <c r="G15" s="12"/>
      <c r="H15" s="12"/>
    </row>
    <row r="16" spans="1:8" ht="6.75" customHeight="1">
      <c r="A16" s="6"/>
      <c r="B16" s="4"/>
      <c r="C16" s="4"/>
      <c r="D16" s="17"/>
      <c r="E16" s="54"/>
      <c r="F16" s="12"/>
      <c r="G16" s="12"/>
      <c r="H16" s="12"/>
    </row>
    <row r="17" spans="1:8" ht="15">
      <c r="A17" s="6"/>
      <c r="B17" s="14" t="s">
        <v>130</v>
      </c>
      <c r="C17" s="2" t="s">
        <v>79</v>
      </c>
      <c r="D17" s="39">
        <f>SUM(D12:D13)</f>
        <v>0</v>
      </c>
      <c r="E17" s="60"/>
      <c r="F17" s="12"/>
      <c r="G17" s="12"/>
      <c r="H17" s="12"/>
    </row>
    <row r="18" spans="1:5" ht="15">
      <c r="A18" s="6"/>
      <c r="B18" s="15" t="s">
        <v>130</v>
      </c>
      <c r="C18" s="3" t="s">
        <v>80</v>
      </c>
      <c r="D18" s="41">
        <f>SUM(D14:D15)</f>
        <v>0</v>
      </c>
      <c r="E18" s="59"/>
    </row>
    <row r="19" spans="1:5" ht="6" customHeight="1">
      <c r="A19" s="6"/>
      <c r="B19" s="4"/>
      <c r="C19" s="4"/>
      <c r="D19" s="17"/>
      <c r="E19" s="54"/>
    </row>
    <row r="20" spans="1:5" ht="15">
      <c r="A20" s="6"/>
      <c r="B20" s="67" t="s">
        <v>127</v>
      </c>
      <c r="C20" s="5" t="s">
        <v>81</v>
      </c>
      <c r="D20" s="68">
        <f>D17-D18</f>
        <v>0</v>
      </c>
      <c r="E20" s="61"/>
    </row>
    <row r="21" spans="1:5" ht="6.75" customHeight="1">
      <c r="A21" s="6"/>
      <c r="B21" s="6"/>
      <c r="C21" s="6"/>
      <c r="D21" s="50"/>
      <c r="E21" s="64"/>
    </row>
    <row r="22" spans="1:5" ht="65.25" customHeight="1">
      <c r="A22" s="8"/>
      <c r="B22" s="77" t="s">
        <v>82</v>
      </c>
      <c r="C22" s="78"/>
      <c r="D22" s="78"/>
      <c r="E22" s="65"/>
    </row>
    <row r="23" spans="1:4" ht="15" hidden="1">
      <c r="A23" s="12"/>
      <c r="C23" s="75" t="s">
        <v>91</v>
      </c>
      <c r="D23" s="76"/>
    </row>
    <row r="24" spans="3:4" ht="15" hidden="1">
      <c r="C24" s="31" t="s">
        <v>94</v>
      </c>
      <c r="D24" s="34">
        <f>VLOOKUP($E$3,Sheet2!A3:G31,3,FALSE)</f>
        <v>134.26</v>
      </c>
    </row>
    <row r="25" spans="3:4" ht="15" hidden="1">
      <c r="C25" s="32" t="s">
        <v>95</v>
      </c>
      <c r="D25" s="35">
        <f>VLOOKUP('Property &amp; Contents Calculator'!$E$3,Sheet2!A3:G31,7,FALSE)</f>
        <v>51.878063999999995</v>
      </c>
    </row>
    <row r="26" spans="3:4" ht="15" hidden="1">
      <c r="C26" s="37" t="s">
        <v>96</v>
      </c>
      <c r="D26" s="36">
        <v>1.06</v>
      </c>
    </row>
    <row r="27" ht="15" hidden="1">
      <c r="D27" s="33">
        <f>(D10*17)*D6</f>
        <v>0</v>
      </c>
    </row>
    <row r="28" spans="3:4" ht="15" hidden="1">
      <c r="C28" s="13" t="s">
        <v>126</v>
      </c>
      <c r="D28" s="1" t="s">
        <v>0</v>
      </c>
    </row>
    <row r="29" spans="3:4" ht="15" hidden="1">
      <c r="C29" s="13" t="s">
        <v>98</v>
      </c>
      <c r="D29" s="1" t="s">
        <v>2</v>
      </c>
    </row>
    <row r="30" spans="3:4" ht="15" hidden="1">
      <c r="C30" s="13" t="s">
        <v>99</v>
      </c>
      <c r="D30" s="1" t="s">
        <v>4</v>
      </c>
    </row>
    <row r="31" spans="3:4" ht="15" hidden="1">
      <c r="C31" s="13" t="s">
        <v>100</v>
      </c>
      <c r="D31" s="1" t="s">
        <v>6</v>
      </c>
    </row>
    <row r="32" spans="3:4" ht="15" hidden="1">
      <c r="C32" s="13" t="s">
        <v>101</v>
      </c>
      <c r="D32" s="1" t="s">
        <v>8</v>
      </c>
    </row>
    <row r="33" spans="3:4" ht="15" hidden="1">
      <c r="C33" s="13" t="s">
        <v>102</v>
      </c>
      <c r="D33" s="1" t="s">
        <v>9</v>
      </c>
    </row>
    <row r="34" spans="3:4" ht="15" hidden="1">
      <c r="C34" s="13" t="s">
        <v>103</v>
      </c>
      <c r="D34" s="1" t="s">
        <v>11</v>
      </c>
    </row>
    <row r="35" spans="3:4" ht="15" hidden="1">
      <c r="C35" s="13" t="s">
        <v>104</v>
      </c>
      <c r="D35" s="1" t="s">
        <v>13</v>
      </c>
    </row>
    <row r="36" spans="3:4" ht="15" hidden="1">
      <c r="C36" s="13" t="s">
        <v>105</v>
      </c>
      <c r="D36" s="1" t="s">
        <v>15</v>
      </c>
    </row>
    <row r="37" spans="3:4" ht="15" hidden="1">
      <c r="C37" s="13" t="s">
        <v>106</v>
      </c>
      <c r="D37" s="1" t="s">
        <v>17</v>
      </c>
    </row>
    <row r="38" spans="3:4" ht="15" hidden="1">
      <c r="C38" s="13" t="s">
        <v>107</v>
      </c>
      <c r="D38" s="1" t="s">
        <v>19</v>
      </c>
    </row>
    <row r="39" spans="3:4" ht="15" hidden="1">
      <c r="C39" s="13" t="s">
        <v>108</v>
      </c>
      <c r="D39" s="1" t="s">
        <v>21</v>
      </c>
    </row>
    <row r="40" spans="3:4" ht="15" hidden="1">
      <c r="C40" s="13" t="s">
        <v>109</v>
      </c>
      <c r="D40" s="1" t="s">
        <v>23</v>
      </c>
    </row>
    <row r="41" spans="3:4" ht="15" hidden="1">
      <c r="C41" s="13" t="s">
        <v>110</v>
      </c>
      <c r="D41" s="1" t="s">
        <v>25</v>
      </c>
    </row>
    <row r="42" spans="3:4" ht="15" hidden="1">
      <c r="C42" s="13" t="s">
        <v>111</v>
      </c>
      <c r="D42" s="1" t="s">
        <v>27</v>
      </c>
    </row>
    <row r="43" spans="3:4" ht="15" hidden="1">
      <c r="C43" s="13" t="s">
        <v>112</v>
      </c>
      <c r="D43" s="1" t="s">
        <v>29</v>
      </c>
    </row>
    <row r="44" spans="3:4" ht="15" hidden="1">
      <c r="C44" s="13" t="s">
        <v>113</v>
      </c>
      <c r="D44" s="1" t="s">
        <v>31</v>
      </c>
    </row>
    <row r="45" spans="3:4" ht="15" hidden="1">
      <c r="C45" s="13" t="s">
        <v>114</v>
      </c>
      <c r="D45" s="1" t="s">
        <v>33</v>
      </c>
    </row>
    <row r="46" spans="3:4" ht="15" hidden="1">
      <c r="C46" s="13" t="s">
        <v>115</v>
      </c>
      <c r="D46" s="1" t="s">
        <v>35</v>
      </c>
    </row>
    <row r="47" spans="3:4" ht="15" hidden="1">
      <c r="C47" s="13" t="s">
        <v>116</v>
      </c>
      <c r="D47" s="1" t="s">
        <v>37</v>
      </c>
    </row>
    <row r="48" spans="3:4" ht="15" hidden="1">
      <c r="C48" s="13" t="s">
        <v>117</v>
      </c>
      <c r="D48" s="1" t="s">
        <v>39</v>
      </c>
    </row>
    <row r="49" spans="3:4" ht="15" hidden="1">
      <c r="C49" s="13" t="s">
        <v>118</v>
      </c>
      <c r="D49" s="1" t="s">
        <v>41</v>
      </c>
    </row>
    <row r="50" spans="3:4" ht="15" hidden="1">
      <c r="C50" s="13" t="s">
        <v>119</v>
      </c>
      <c r="D50" s="1" t="s">
        <v>43</v>
      </c>
    </row>
    <row r="51" spans="3:4" ht="15" hidden="1">
      <c r="C51" s="13" t="s">
        <v>120</v>
      </c>
      <c r="D51" s="1" t="s">
        <v>45</v>
      </c>
    </row>
    <row r="52" spans="3:4" ht="15" hidden="1">
      <c r="C52" s="13" t="s">
        <v>121</v>
      </c>
      <c r="D52" s="1" t="s">
        <v>47</v>
      </c>
    </row>
    <row r="53" spans="3:4" ht="15" hidden="1">
      <c r="C53" s="13" t="s">
        <v>122</v>
      </c>
      <c r="D53" s="1" t="s">
        <v>49</v>
      </c>
    </row>
    <row r="54" spans="3:4" ht="15" hidden="1">
      <c r="C54" s="13" t="s">
        <v>123</v>
      </c>
      <c r="D54" s="1" t="s">
        <v>51</v>
      </c>
    </row>
    <row r="55" spans="3:4" ht="15" hidden="1">
      <c r="C55" s="13" t="s">
        <v>124</v>
      </c>
      <c r="D55" s="1" t="s">
        <v>53</v>
      </c>
    </row>
    <row r="56" spans="3:4" ht="15" hidden="1">
      <c r="C56" s="13" t="s">
        <v>125</v>
      </c>
      <c r="D56" s="1" t="s">
        <v>55</v>
      </c>
    </row>
    <row r="57" ht="15" hidden="1">
      <c r="A57" s="12"/>
    </row>
    <row r="58" ht="15" hidden="1"/>
    <row r="59" ht="15" hidden="1"/>
    <row r="60" ht="3" customHeight="1" hidden="1"/>
  </sheetData>
  <sheetProtection password="CD9E" sheet="1" objects="1" scenarios="1"/>
  <mergeCells count="2">
    <mergeCell ref="C23:D23"/>
    <mergeCell ref="B22:D22"/>
  </mergeCells>
  <dataValidations count="1">
    <dataValidation type="list" allowBlank="1" showInputMessage="1" showErrorMessage="1" promptTitle="Structure Code" prompt="Enter Structure Code" sqref="D3">
      <formula1>$C$28:$C$56</formula1>
    </dataValidation>
  </dataValidations>
  <printOptions/>
  <pageMargins left="0.17708333333333334" right="0.15625" top="0.75" bottom="0.75" header="0.3" footer="0.3"/>
  <pageSetup horizontalDpi="600" verticalDpi="600" orientation="landscape" r:id="rId3"/>
  <headerFooter>
    <oddHeader>&amp;C&amp;"-,Bold"&amp;14Property Loss Estimation Tool</oddHeader>
  </headerFooter>
  <legacyDrawing r:id="rId2"/>
</worksheet>
</file>

<file path=xl/worksheets/sheet2.xml><?xml version="1.0" encoding="utf-8"?>
<worksheet xmlns="http://schemas.openxmlformats.org/spreadsheetml/2006/main" xmlns:r="http://schemas.openxmlformats.org/officeDocument/2006/relationships">
  <dimension ref="A1:G31"/>
  <sheetViews>
    <sheetView zoomScalePageLayoutView="0" workbookViewId="0" topLeftCell="A1">
      <selection activeCell="G3" sqref="G3"/>
    </sheetView>
  </sheetViews>
  <sheetFormatPr defaultColWidth="9.140625" defaultRowHeight="15"/>
  <cols>
    <col min="2" max="2" width="51.421875" style="0" bestFit="1" customWidth="1"/>
    <col min="4" max="4" width="6.57421875" style="0" bestFit="1" customWidth="1"/>
    <col min="5" max="5" width="10.421875" style="29" bestFit="1" customWidth="1"/>
    <col min="6" max="6" width="8.8515625" style="0" bestFit="1" customWidth="1"/>
    <col min="7" max="7" width="9.00390625" style="26" bestFit="1" customWidth="1"/>
  </cols>
  <sheetData>
    <row r="1" spans="2:7" ht="15">
      <c r="B1" s="18"/>
      <c r="C1" s="79" t="s">
        <v>83</v>
      </c>
      <c r="D1" s="80"/>
      <c r="E1" s="80"/>
      <c r="F1" s="81"/>
      <c r="G1" s="23" t="s">
        <v>97</v>
      </c>
    </row>
    <row r="2" spans="1:7" ht="15">
      <c r="A2" s="7" t="s">
        <v>84</v>
      </c>
      <c r="B2" s="7" t="s">
        <v>85</v>
      </c>
      <c r="C2" s="21" t="s">
        <v>86</v>
      </c>
      <c r="D2" s="22" t="s">
        <v>87</v>
      </c>
      <c r="E2" s="27" t="s">
        <v>88</v>
      </c>
      <c r="F2" s="19" t="s">
        <v>89</v>
      </c>
      <c r="G2" s="24" t="s">
        <v>86</v>
      </c>
    </row>
    <row r="3" spans="1:7" ht="15">
      <c r="A3" s="8" t="s">
        <v>0</v>
      </c>
      <c r="B3" s="8" t="s">
        <v>1</v>
      </c>
      <c r="C3" s="9">
        <f>(204.87+187.81)/2</f>
        <v>196.34</v>
      </c>
      <c r="D3" s="10">
        <f>LOOKUP('[1]Sheet1'!$C$4,'[1]Regional Cost Modifyer'!$A$1:$B$51)</f>
        <v>0.92</v>
      </c>
      <c r="E3" s="28">
        <f>C3*D3</f>
        <v>180.6328</v>
      </c>
      <c r="F3" s="11">
        <v>0.35</v>
      </c>
      <c r="G3" s="25">
        <f>E3*F3</f>
        <v>63.22148</v>
      </c>
    </row>
    <row r="4" spans="1:7" ht="15">
      <c r="A4" s="8" t="s">
        <v>2</v>
      </c>
      <c r="B4" s="8" t="s">
        <v>3</v>
      </c>
      <c r="C4" s="9">
        <v>155.74</v>
      </c>
      <c r="D4" s="10">
        <f>LOOKUP('[1]Sheet1'!$C$4,'[1]Regional Cost Modifyer'!$A$1:$B$51)</f>
        <v>0.92</v>
      </c>
      <c r="E4" s="28">
        <f aca="true" t="shared" si="0" ref="E4:E31">C4*D4</f>
        <v>143.28080000000003</v>
      </c>
      <c r="F4" s="11">
        <v>0.41</v>
      </c>
      <c r="G4" s="25">
        <f aca="true" t="shared" si="1" ref="G4:G31">E4*F4</f>
        <v>58.74512800000001</v>
      </c>
    </row>
    <row r="5" spans="1:7" ht="15">
      <c r="A5" s="8" t="s">
        <v>4</v>
      </c>
      <c r="B5" s="8" t="s">
        <v>5</v>
      </c>
      <c r="C5" s="9">
        <v>154.77</v>
      </c>
      <c r="D5" s="10">
        <f>LOOKUP('[1]Sheet1'!$C$4,'[1]Regional Cost Modifyer'!$A$1:$B$51)</f>
        <v>0.92</v>
      </c>
      <c r="E5" s="28">
        <f t="shared" si="0"/>
        <v>142.38840000000002</v>
      </c>
      <c r="F5" s="11">
        <v>0.47</v>
      </c>
      <c r="G5" s="25">
        <f t="shared" si="1"/>
        <v>66.922548</v>
      </c>
    </row>
    <row r="6" spans="1:7" ht="15">
      <c r="A6" s="8" t="s">
        <v>6</v>
      </c>
      <c r="B6" s="8" t="s">
        <v>7</v>
      </c>
      <c r="C6" s="9">
        <v>189.22</v>
      </c>
      <c r="D6" s="10">
        <f>LOOKUP('[1]Sheet1'!$C$4,'[1]Regional Cost Modifyer'!$A$1:$B$51)</f>
        <v>0.92</v>
      </c>
      <c r="E6" s="28">
        <f t="shared" si="0"/>
        <v>174.0824</v>
      </c>
      <c r="F6" s="11">
        <v>0.325</v>
      </c>
      <c r="G6" s="30">
        <v>150.4299</v>
      </c>
    </row>
    <row r="7" spans="1:7" ht="15">
      <c r="A7" s="8" t="s">
        <v>8</v>
      </c>
      <c r="B7" s="8" t="s">
        <v>90</v>
      </c>
      <c r="C7" s="9">
        <v>158.87</v>
      </c>
      <c r="D7" s="10">
        <f>LOOKUP('[1]Sheet1'!$C$4,'[1]Regional Cost Modifyer'!$A$1:$B$51)</f>
        <v>0.92</v>
      </c>
      <c r="E7" s="28">
        <f t="shared" si="0"/>
        <v>146.1604</v>
      </c>
      <c r="F7" s="11">
        <v>0.45</v>
      </c>
      <c r="G7" s="25">
        <f t="shared" si="1"/>
        <v>65.77218</v>
      </c>
    </row>
    <row r="8" spans="1:7" ht="15">
      <c r="A8" s="8" t="s">
        <v>9</v>
      </c>
      <c r="B8" s="8" t="s">
        <v>10</v>
      </c>
      <c r="C8" s="9">
        <v>186.37</v>
      </c>
      <c r="D8" s="10">
        <f>LOOKUP('[1]Sheet1'!$C$4,'[1]Regional Cost Modifyer'!$A$1:$B$51)</f>
        <v>0.92</v>
      </c>
      <c r="E8" s="28">
        <f t="shared" si="0"/>
        <v>171.46040000000002</v>
      </c>
      <c r="F8" s="11">
        <v>0.425</v>
      </c>
      <c r="G8" s="25">
        <f t="shared" si="1"/>
        <v>72.87067</v>
      </c>
    </row>
    <row r="9" spans="1:7" ht="15">
      <c r="A9" s="8" t="s">
        <v>11</v>
      </c>
      <c r="B9" s="8" t="s">
        <v>12</v>
      </c>
      <c r="C9" s="9">
        <v>158.4</v>
      </c>
      <c r="D9" s="10">
        <f>LOOKUP('[1]Sheet1'!$C$4,'[1]Regional Cost Modifyer'!$A$1:$B$51)</f>
        <v>0.92</v>
      </c>
      <c r="E9" s="28">
        <f t="shared" si="0"/>
        <v>145.728</v>
      </c>
      <c r="F9" s="11">
        <v>0.7</v>
      </c>
      <c r="G9" s="25">
        <f t="shared" si="1"/>
        <v>102.0096</v>
      </c>
    </row>
    <row r="10" spans="1:7" ht="15">
      <c r="A10" s="8" t="s">
        <v>13</v>
      </c>
      <c r="B10" s="8" t="s">
        <v>14</v>
      </c>
      <c r="C10" s="9">
        <v>171.53</v>
      </c>
      <c r="D10" s="10">
        <f>LOOKUP('[1]Sheet1'!$C$4,'[1]Regional Cost Modifyer'!$A$1:$B$51)</f>
        <v>0.92</v>
      </c>
      <c r="E10" s="28">
        <f t="shared" si="0"/>
        <v>157.8076</v>
      </c>
      <c r="F10" s="11">
        <v>0.64</v>
      </c>
      <c r="G10" s="25">
        <f t="shared" si="1"/>
        <v>100.996864</v>
      </c>
    </row>
    <row r="11" spans="1:7" ht="15">
      <c r="A11" s="8" t="s">
        <v>15</v>
      </c>
      <c r="B11" s="8" t="s">
        <v>16</v>
      </c>
      <c r="C11" s="9">
        <v>93.32</v>
      </c>
      <c r="D11" s="10">
        <f>LOOKUP('[1]Sheet1'!$C$4,'[1]Regional Cost Modifyer'!$A$1:$B$51)</f>
        <v>0.92</v>
      </c>
      <c r="E11" s="28">
        <f t="shared" si="0"/>
        <v>85.8544</v>
      </c>
      <c r="F11" s="11">
        <v>0.375</v>
      </c>
      <c r="G11" s="25">
        <f t="shared" si="1"/>
        <v>32.1954</v>
      </c>
    </row>
    <row r="12" spans="1:7" ht="15">
      <c r="A12" s="8" t="s">
        <v>17</v>
      </c>
      <c r="B12" s="8" t="s">
        <v>18</v>
      </c>
      <c r="C12" s="9">
        <v>92.32</v>
      </c>
      <c r="D12" s="10">
        <f>LOOKUP('[1]Sheet1'!$C$4,'[1]Regional Cost Modifyer'!$A$1:$B$51)</f>
        <v>0.92</v>
      </c>
      <c r="E12" s="28">
        <f t="shared" si="0"/>
        <v>84.9344</v>
      </c>
      <c r="F12" s="11">
        <v>0.4125</v>
      </c>
      <c r="G12" s="25">
        <f t="shared" si="1"/>
        <v>35.035439999999994</v>
      </c>
    </row>
    <row r="13" spans="1:7" ht="15">
      <c r="A13" s="8" t="s">
        <v>19</v>
      </c>
      <c r="B13" s="8" t="s">
        <v>20</v>
      </c>
      <c r="C13" s="9">
        <v>88.02</v>
      </c>
      <c r="D13" s="10">
        <f>LOOKUP('[1]Sheet1'!$C$4,'[1]Regional Cost Modifyer'!$A$1:$B$51)</f>
        <v>0.92</v>
      </c>
      <c r="E13" s="28">
        <f t="shared" si="0"/>
        <v>80.9784</v>
      </c>
      <c r="F13" s="11">
        <v>0.35</v>
      </c>
      <c r="G13" s="25">
        <f t="shared" si="1"/>
        <v>28.342439999999996</v>
      </c>
    </row>
    <row r="14" spans="1:7" ht="15">
      <c r="A14" s="8" t="s">
        <v>21</v>
      </c>
      <c r="B14" s="8" t="s">
        <v>22</v>
      </c>
      <c r="C14" s="9">
        <v>159.09</v>
      </c>
      <c r="D14" s="10">
        <f>LOOKUP('[1]Sheet1'!$C$4,'[1]Regional Cost Modifyer'!$A$1:$B$51)</f>
        <v>0.92</v>
      </c>
      <c r="E14" s="28">
        <f t="shared" si="0"/>
        <v>146.36280000000002</v>
      </c>
      <c r="F14" s="11">
        <v>0.435</v>
      </c>
      <c r="G14" s="25">
        <f t="shared" si="1"/>
        <v>63.66781800000001</v>
      </c>
    </row>
    <row r="15" spans="1:7" ht="15">
      <c r="A15" s="8" t="s">
        <v>23</v>
      </c>
      <c r="B15" s="8" t="s">
        <v>24</v>
      </c>
      <c r="C15" s="9">
        <v>266.39</v>
      </c>
      <c r="D15" s="10">
        <f>LOOKUP('[1]Sheet1'!$C$4,'[1]Regional Cost Modifyer'!$A$1:$B$51)</f>
        <v>0.92</v>
      </c>
      <c r="E15" s="28">
        <f t="shared" si="0"/>
        <v>245.0788</v>
      </c>
      <c r="F15" s="11">
        <v>0.525</v>
      </c>
      <c r="G15" s="25">
        <f t="shared" si="1"/>
        <v>128.66637</v>
      </c>
    </row>
    <row r="16" spans="1:7" ht="15">
      <c r="A16" s="8" t="s">
        <v>25</v>
      </c>
      <c r="B16" s="8" t="s">
        <v>26</v>
      </c>
      <c r="C16" s="9">
        <v>185.59</v>
      </c>
      <c r="D16" s="10">
        <f>LOOKUP('[1]Sheet1'!$C$4,'[1]Regional Cost Modifyer'!$A$1:$B$51)</f>
        <v>0.92</v>
      </c>
      <c r="E16" s="28">
        <f t="shared" si="0"/>
        <v>170.74280000000002</v>
      </c>
      <c r="F16" s="11">
        <v>0.525</v>
      </c>
      <c r="G16" s="25">
        <f t="shared" si="1"/>
        <v>89.63997000000002</v>
      </c>
    </row>
    <row r="17" spans="1:7" ht="15">
      <c r="A17" s="8" t="s">
        <v>27</v>
      </c>
      <c r="B17" s="8" t="s">
        <v>28</v>
      </c>
      <c r="C17" s="9">
        <v>180.47</v>
      </c>
      <c r="D17" s="10">
        <f>LOOKUP('[1]Sheet1'!$C$4,'[1]Regional Cost Modifyer'!$A$1:$B$51)</f>
        <v>0.92</v>
      </c>
      <c r="E17" s="28">
        <f t="shared" si="0"/>
        <v>166.0324</v>
      </c>
      <c r="F17" s="11">
        <v>0.475</v>
      </c>
      <c r="G17" s="25">
        <f t="shared" si="1"/>
        <v>78.86538999999999</v>
      </c>
    </row>
    <row r="18" spans="1:7" ht="15">
      <c r="A18" s="8" t="s">
        <v>29</v>
      </c>
      <c r="B18" s="8" t="s">
        <v>30</v>
      </c>
      <c r="C18" s="9">
        <v>159.09</v>
      </c>
      <c r="D18" s="10">
        <f>LOOKUP('[1]Sheet1'!$C$4,'[1]Regional Cost Modifyer'!$A$1:$B$51)</f>
        <v>0.92</v>
      </c>
      <c r="E18" s="28">
        <f t="shared" si="0"/>
        <v>146.36280000000002</v>
      </c>
      <c r="F18" s="11">
        <v>0.425</v>
      </c>
      <c r="G18" s="25">
        <f t="shared" si="1"/>
        <v>62.204190000000004</v>
      </c>
    </row>
    <row r="19" spans="1:7" ht="15">
      <c r="A19" s="8" t="s">
        <v>31</v>
      </c>
      <c r="B19" s="8" t="s">
        <v>32</v>
      </c>
      <c r="C19" s="9">
        <v>115.8</v>
      </c>
      <c r="D19" s="10">
        <f>LOOKUP('[1]Sheet1'!$C$4,'[1]Regional Cost Modifyer'!$A$1:$B$51)</f>
        <v>0.92</v>
      </c>
      <c r="E19" s="28">
        <f t="shared" si="0"/>
        <v>106.536</v>
      </c>
      <c r="F19" s="11">
        <v>0.615</v>
      </c>
      <c r="G19" s="25">
        <f t="shared" si="1"/>
        <v>65.51964</v>
      </c>
    </row>
    <row r="20" spans="1:7" ht="15">
      <c r="A20" s="8" t="s">
        <v>33</v>
      </c>
      <c r="B20" s="8" t="s">
        <v>34</v>
      </c>
      <c r="C20" s="9">
        <v>160.44</v>
      </c>
      <c r="D20" s="10">
        <f>LOOKUP('[1]Sheet1'!$C$4,'[1]Regional Cost Modifyer'!$A$1:$B$51)</f>
        <v>0.92</v>
      </c>
      <c r="E20" s="28">
        <f t="shared" si="0"/>
        <v>147.6048</v>
      </c>
      <c r="F20" s="11">
        <v>0.35</v>
      </c>
      <c r="G20" s="25">
        <f t="shared" si="1"/>
        <v>51.661680000000004</v>
      </c>
    </row>
    <row r="21" spans="1:7" ht="15">
      <c r="A21" s="8" t="s">
        <v>35</v>
      </c>
      <c r="B21" s="8" t="s">
        <v>36</v>
      </c>
      <c r="C21" s="9">
        <v>134.26</v>
      </c>
      <c r="D21" s="10">
        <f>LOOKUP('[1]Sheet1'!$C$4,'[1]Regional Cost Modifyer'!$A$1:$B$51)</f>
        <v>0.92</v>
      </c>
      <c r="E21" s="28">
        <f t="shared" si="0"/>
        <v>123.5192</v>
      </c>
      <c r="F21" s="11">
        <v>0.42</v>
      </c>
      <c r="G21" s="25">
        <f t="shared" si="1"/>
        <v>51.878063999999995</v>
      </c>
    </row>
    <row r="22" spans="1:7" ht="15">
      <c r="A22" s="8" t="s">
        <v>37</v>
      </c>
      <c r="B22" s="8" t="s">
        <v>38</v>
      </c>
      <c r="C22" s="9">
        <v>124.88</v>
      </c>
      <c r="D22" s="10">
        <f>LOOKUP('[1]Sheet1'!$C$4,'[1]Regional Cost Modifyer'!$A$1:$B$51)</f>
        <v>0.92</v>
      </c>
      <c r="E22" s="28">
        <f t="shared" si="0"/>
        <v>114.8896</v>
      </c>
      <c r="F22" s="11">
        <v>0.42</v>
      </c>
      <c r="G22" s="25">
        <f t="shared" si="1"/>
        <v>48.253631999999996</v>
      </c>
    </row>
    <row r="23" spans="1:7" ht="15">
      <c r="A23" s="8" t="s">
        <v>39</v>
      </c>
      <c r="B23" s="8" t="s">
        <v>40</v>
      </c>
      <c r="C23" s="9">
        <v>159.09</v>
      </c>
      <c r="D23" s="10">
        <f>LOOKUP('[1]Sheet1'!$C$4,'[1]Regional Cost Modifyer'!$A$1:$B$51)</f>
        <v>0.92</v>
      </c>
      <c r="E23" s="28">
        <f t="shared" si="0"/>
        <v>146.36280000000002</v>
      </c>
      <c r="F23" s="11">
        <v>0.475</v>
      </c>
      <c r="G23" s="25">
        <f t="shared" si="1"/>
        <v>69.52233000000001</v>
      </c>
    </row>
    <row r="24" spans="1:7" ht="15">
      <c r="A24" s="8" t="s">
        <v>41</v>
      </c>
      <c r="B24" s="8" t="s">
        <v>42</v>
      </c>
      <c r="C24" s="9">
        <v>87.02</v>
      </c>
      <c r="D24" s="10">
        <f>LOOKUP('[1]Sheet1'!$C$4,'[1]Regional Cost Modifyer'!$A$1:$B$51)</f>
        <v>0.92</v>
      </c>
      <c r="E24" s="28">
        <f t="shared" si="0"/>
        <v>80.0584</v>
      </c>
      <c r="F24" s="11">
        <v>0.375</v>
      </c>
      <c r="G24" s="25">
        <f t="shared" si="1"/>
        <v>30.021900000000002</v>
      </c>
    </row>
    <row r="25" spans="1:7" ht="15">
      <c r="A25" s="8" t="s">
        <v>43</v>
      </c>
      <c r="B25" s="8" t="s">
        <v>44</v>
      </c>
      <c r="C25" s="9">
        <v>86.02</v>
      </c>
      <c r="D25" s="10">
        <f>LOOKUP('[1]Sheet1'!$C$4,'[1]Regional Cost Modifyer'!$A$1:$B$51)</f>
        <v>0.92</v>
      </c>
      <c r="E25" s="28">
        <f t="shared" si="0"/>
        <v>79.1384</v>
      </c>
      <c r="F25" s="11">
        <v>0.325</v>
      </c>
      <c r="G25" s="25">
        <f t="shared" si="1"/>
        <v>25.719980000000003</v>
      </c>
    </row>
    <row r="26" spans="1:7" ht="15">
      <c r="A26" s="8" t="s">
        <v>45</v>
      </c>
      <c r="B26" s="8" t="s">
        <v>46</v>
      </c>
      <c r="C26" s="9">
        <v>68.13</v>
      </c>
      <c r="D26" s="10">
        <f>LOOKUP('[1]Sheet1'!$C$4,'[1]Regional Cost Modifyer'!$A$1:$B$51)</f>
        <v>0.92</v>
      </c>
      <c r="E26" s="28">
        <f t="shared" si="0"/>
        <v>62.6796</v>
      </c>
      <c r="F26" s="11">
        <v>0.295</v>
      </c>
      <c r="G26" s="25">
        <f t="shared" si="1"/>
        <v>18.490482</v>
      </c>
    </row>
    <row r="27" spans="1:7" ht="15">
      <c r="A27" s="8" t="s">
        <v>47</v>
      </c>
      <c r="B27" s="8" t="s">
        <v>48</v>
      </c>
      <c r="C27" s="9">
        <v>17</v>
      </c>
      <c r="D27" s="10">
        <f>LOOKUP('[1]Sheet1'!$C$4,'[1]Regional Cost Modifyer'!$A$1:$B$51)</f>
        <v>0.92</v>
      </c>
      <c r="E27" s="28">
        <f t="shared" si="0"/>
        <v>15.64</v>
      </c>
      <c r="F27" s="11">
        <v>0.175</v>
      </c>
      <c r="G27" s="25">
        <f t="shared" si="1"/>
        <v>2.737</v>
      </c>
    </row>
    <row r="28" spans="1:7" ht="15">
      <c r="A28" s="8" t="s">
        <v>49</v>
      </c>
      <c r="B28" s="8" t="s">
        <v>50</v>
      </c>
      <c r="C28" s="9">
        <v>45</v>
      </c>
      <c r="D28" s="10">
        <f>LOOKUP('[1]Sheet1'!$C$4,'[1]Regional Cost Modifyer'!$A$1:$B$51)</f>
        <v>0.92</v>
      </c>
      <c r="E28" s="28">
        <f t="shared" si="0"/>
        <v>41.4</v>
      </c>
      <c r="F28" s="11">
        <v>0.85</v>
      </c>
      <c r="G28" s="25">
        <f t="shared" si="1"/>
        <v>35.19</v>
      </c>
    </row>
    <row r="29" spans="1:7" ht="15">
      <c r="A29" s="8" t="s">
        <v>51</v>
      </c>
      <c r="B29" s="8" t="s">
        <v>52</v>
      </c>
      <c r="C29" s="9">
        <v>37.5</v>
      </c>
      <c r="D29" s="10">
        <f>LOOKUP('[1]Sheet1'!$C$4,'[1]Regional Cost Modifyer'!$A$1:$B$51)</f>
        <v>0.92</v>
      </c>
      <c r="E29" s="28">
        <f t="shared" si="0"/>
        <v>34.5</v>
      </c>
      <c r="F29" s="11">
        <v>1.05</v>
      </c>
      <c r="G29" s="25">
        <f t="shared" si="1"/>
        <v>36.225</v>
      </c>
    </row>
    <row r="30" spans="1:7" ht="15">
      <c r="A30" s="8" t="s">
        <v>53</v>
      </c>
      <c r="B30" s="8" t="s">
        <v>54</v>
      </c>
      <c r="C30" s="9">
        <v>62.5</v>
      </c>
      <c r="D30" s="10">
        <f>LOOKUP('[1]Sheet1'!$C$4,'[1]Regional Cost Modifyer'!$A$1:$B$51)</f>
        <v>0.92</v>
      </c>
      <c r="E30" s="28">
        <f t="shared" si="0"/>
        <v>57.5</v>
      </c>
      <c r="F30" s="11">
        <v>1.15</v>
      </c>
      <c r="G30" s="25">
        <f t="shared" si="1"/>
        <v>66.125</v>
      </c>
    </row>
    <row r="31" spans="1:7" ht="15">
      <c r="A31" s="8" t="s">
        <v>55</v>
      </c>
      <c r="B31" s="8" t="s">
        <v>56</v>
      </c>
      <c r="C31" s="9">
        <v>10</v>
      </c>
      <c r="D31" s="10">
        <f>LOOKUP('[1]Sheet1'!$C$4,'[1]Regional Cost Modifyer'!$A$1:$B$51)</f>
        <v>0.92</v>
      </c>
      <c r="E31" s="28">
        <f t="shared" si="0"/>
        <v>9.200000000000001</v>
      </c>
      <c r="F31" s="11">
        <v>0.325</v>
      </c>
      <c r="G31" s="25">
        <f t="shared" si="1"/>
        <v>2.9900000000000007</v>
      </c>
    </row>
  </sheetData>
  <sheetProtection/>
  <mergeCells count="1">
    <mergeCell ref="C1:F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Public Safety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sradke</dc:creator>
  <cp:keywords/>
  <dc:description/>
  <cp:lastModifiedBy>Robert C. Dahm</cp:lastModifiedBy>
  <dcterms:created xsi:type="dcterms:W3CDTF">2010-05-24T19:26:08Z</dcterms:created>
  <dcterms:modified xsi:type="dcterms:W3CDTF">2010-07-02T14:41:24Z</dcterms:modified>
  <cp:category/>
  <cp:version/>
  <cp:contentType/>
  <cp:contentStatus/>
</cp:coreProperties>
</file>